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<sst xmlns="http://schemas.openxmlformats.org/spreadsheetml/2006/main" count="90" uniqueCount="57">
  <si>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</si>
  <si>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</si>
  <si>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</si>
  <si>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</si>
  <si>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</si>
  <si>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</si>
  <si>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</si>
  <si>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</si>
  <si>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</si>
  <si>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</si>
  <si>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</si>
  <si>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</si>
  <si>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</si>
  <si>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</si>
  <si>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</si>
  <si>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</si>
  <si>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</si>
  <si>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</si>
  <si>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</si>
  <si>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</si>
  <si>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</si>
  <si>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</si>
  <si>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</si>
  <si>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</si>
  <si>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</si>
  <si>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</si>
  <si>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</si>
  <si>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</si>
  <si>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</si>
  <si>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</si>
  <si>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</si>
  <si>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</si>
  <si>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</si>
  <si>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</si>
  <si>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</si>
  <si>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</si>
  <si>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</si>
  <si>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</si>
  <si>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</si>
  <si>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</si>
  <si>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</si>
  <si>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</si>
  <si>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</si>
  <si>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</si>
  <si>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</si>
  <si>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</si>
  <si>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</si>
  <si>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</si>
  <si>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</si>
  <si>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</si>
  <si>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</si>
  <si>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</si>
  <si>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</si>
  <si>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</si>
  <si>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</si>
  <si>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</si>
  <si>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січень-листопад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</si>
</sst>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4" fontId="1" fillId="32" borderId="0" xfId="0" applyNumberFormat="1" applyFont="1" applyFill="1" applyBorder="1" applyAlignment="1">
      <alignment vertical="top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66" zoomScaleNormal="66" zoomScaleSheetLayoutView="66" zoomScalePageLayoutView="0" workbookViewId="0" topLeftCell="A36">
      <selection activeCell="D55" sqref="D55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1" width="9.125" style="27" customWidth="1"/>
    <col min="12" max="12" width="23.125" style="27" customWidth="1"/>
    <col min="13" max="16384" width="9.125" style="27" customWidth="1"/>
  </cols>
  <sheetData>
    <row r="1" spans="1:12" s="5" customFormat="1" ht="22.5" customHeight="1">
      <c r="A1" s="17"/>
      <c r="B1" s="18" t="s">
        <v>3</v>
      </c>
      <c r="C1" s="18"/>
      <c r="D1" s="17"/>
      <c r="E1" s="17"/>
      <c r="F1" s="17"/>
      <c r="L1" s="53"/>
    </row>
    <row r="2" spans="1:12" s="5" customFormat="1" ht="21" customHeight="1">
      <c r="A2" s="17"/>
      <c r="B2" s="18" t="s">
        <v>7</v>
      </c>
      <c r="C2" s="18"/>
      <c r="D2" s="17"/>
      <c r="E2" s="17"/>
      <c r="F2" s="17"/>
      <c r="L2" s="25"/>
    </row>
    <row r="3" spans="1:12" s="5" customFormat="1" ht="25.5" customHeight="1">
      <c r="A3" s="17"/>
      <c r="B3" s="18" t="s">
        <v>56</v>
      </c>
      <c r="C3" s="18"/>
      <c r="D3" s="17"/>
      <c r="E3" s="17"/>
      <c r="F3" s="17"/>
      <c r="L3" s="25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4" t="s">
        <v>34</v>
      </c>
      <c r="B8" s="55"/>
      <c r="C8" s="55"/>
      <c r="D8" s="55"/>
      <c r="E8" s="55"/>
      <c r="F8" s="56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11806.15</v>
      </c>
      <c r="E9" s="40">
        <f aca="true" t="shared" si="0" ref="E9:E17">IF(C9=0,"",D9/C9*100)</f>
        <v>109.31620370370369</v>
      </c>
      <c r="F9" s="41">
        <f>SUM(C9:D9)</f>
        <v>22606.15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13420</v>
      </c>
      <c r="E10" s="40">
        <f t="shared" si="0"/>
        <v>123.11926605504586</v>
      </c>
      <c r="F10" s="41">
        <f aca="true" t="shared" si="1" ref="F10:F17">D10-C10</f>
        <v>2520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649335</v>
      </c>
      <c r="D12" s="39">
        <v>838165</v>
      </c>
      <c r="E12" s="40">
        <f t="shared" si="0"/>
        <v>129.08052084055225</v>
      </c>
      <c r="F12" s="41">
        <f t="shared" si="1"/>
        <v>188830</v>
      </c>
    </row>
    <row r="13" spans="1:6" s="5" customFormat="1" ht="44.25" customHeight="1">
      <c r="A13" s="3" t="s">
        <v>36</v>
      </c>
      <c r="B13" s="22">
        <v>22080400</v>
      </c>
      <c r="C13" s="38">
        <v>173565</v>
      </c>
      <c r="D13" s="39">
        <v>196750.13</v>
      </c>
      <c r="E13" s="40">
        <f t="shared" si="0"/>
        <v>113.35818281335523</v>
      </c>
      <c r="F13" s="41">
        <f t="shared" si="1"/>
        <v>23185.130000000005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21597.33</v>
      </c>
      <c r="E14" s="40">
        <f t="shared" si="0"/>
        <v>102.84442857142857</v>
      </c>
      <c r="F14" s="41">
        <f t="shared" si="1"/>
        <v>597.3300000000017</v>
      </c>
    </row>
    <row r="15" spans="1:6" s="15" customFormat="1" ht="19.5" customHeight="1">
      <c r="A15" s="12" t="s">
        <v>33</v>
      </c>
      <c r="B15" s="14"/>
      <c r="C15" s="42">
        <f>SUM(C9:C14)</f>
        <v>865600</v>
      </c>
      <c r="D15" s="42">
        <f>SUM(D9:D14)</f>
        <v>1083748.61</v>
      </c>
      <c r="E15" s="43">
        <f t="shared" si="0"/>
        <v>125.20201132162663</v>
      </c>
      <c r="F15" s="44">
        <f t="shared" si="1"/>
        <v>218148.6100000001</v>
      </c>
    </row>
    <row r="16" spans="1:6" s="5" customFormat="1" ht="18.75">
      <c r="A16" s="4" t="s">
        <v>32</v>
      </c>
      <c r="B16" s="23">
        <v>40000000</v>
      </c>
      <c r="C16" s="39">
        <v>3132478</v>
      </c>
      <c r="D16" s="39">
        <v>2850078</v>
      </c>
      <c r="E16" s="40">
        <f t="shared" si="0"/>
        <v>90.98477307741668</v>
      </c>
      <c r="F16" s="41">
        <f t="shared" si="1"/>
        <v>-282400</v>
      </c>
    </row>
    <row r="17" spans="1:6" s="15" customFormat="1" ht="20.25">
      <c r="A17" s="12" t="s">
        <v>27</v>
      </c>
      <c r="B17" s="14"/>
      <c r="C17" s="45">
        <f>SUM(C15:C16)</f>
        <v>3998078</v>
      </c>
      <c r="D17" s="45">
        <f>SUM(D15:D16)</f>
        <v>3933826.6100000003</v>
      </c>
      <c r="E17" s="43">
        <f t="shared" si="0"/>
        <v>98.39294305913992</v>
      </c>
      <c r="F17" s="44">
        <f t="shared" si="1"/>
        <v>-64251.389999999665</v>
      </c>
    </row>
    <row r="18" spans="1:6" s="21" customFormat="1" ht="24.75" customHeight="1">
      <c r="A18" s="54" t="s">
        <v>35</v>
      </c>
      <c r="B18" s="55"/>
      <c r="C18" s="55"/>
      <c r="D18" s="55"/>
      <c r="E18" s="55"/>
      <c r="F18" s="56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385767.5</v>
      </c>
      <c r="E19" s="39">
        <f>IF(C19=0,"",D19/C19*100)</f>
        <v>257.17833333333334</v>
      </c>
      <c r="F19" s="38">
        <f>D19-C19</f>
        <v>235767.5</v>
      </c>
    </row>
    <row r="20" spans="1:6" s="15" customFormat="1" ht="20.25">
      <c r="A20" s="30" t="s">
        <v>43</v>
      </c>
      <c r="B20" s="14"/>
      <c r="C20" s="45">
        <f>SUM(C19,C17)</f>
        <v>4148078</v>
      </c>
      <c r="D20" s="45">
        <f>SUM(D19,D17)</f>
        <v>4319594.11</v>
      </c>
      <c r="E20" s="45">
        <f>IF(C20=0,"",D20/C20*100)</f>
        <v>104.13483328905582</v>
      </c>
      <c r="F20" s="42">
        <f>D20-C20</f>
        <v>171516.11000000034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7" t="s">
        <v>34</v>
      </c>
      <c r="B25" s="58"/>
      <c r="C25" s="58"/>
      <c r="D25" s="58"/>
      <c r="E25" s="58"/>
      <c r="F25" s="59"/>
    </row>
    <row r="26" spans="1:6" s="25" customFormat="1" ht="18.75">
      <c r="A26" s="6" t="s">
        <v>19</v>
      </c>
      <c r="B26" s="7" t="s">
        <v>21</v>
      </c>
      <c r="C26" s="46">
        <f>C27+C28</f>
        <v>3668448</v>
      </c>
      <c r="D26" s="46">
        <f>D27+D28</f>
        <v>2641656.71</v>
      </c>
      <c r="E26" s="47">
        <f aca="true" t="shared" si="2" ref="E26:E38">IF(C26=0,"",D26/C26*100)</f>
        <v>72.01019913598338</v>
      </c>
      <c r="F26" s="48">
        <f aca="true" t="shared" si="3" ref="F26:F38">C26-D26</f>
        <v>1026791.29</v>
      </c>
    </row>
    <row r="27" spans="1:6" s="5" customFormat="1" ht="56.25">
      <c r="A27" s="8" t="s">
        <v>11</v>
      </c>
      <c r="B27" s="9" t="s">
        <v>12</v>
      </c>
      <c r="C27" s="41">
        <v>3153448</v>
      </c>
      <c r="D27" s="49">
        <v>2239761.28</v>
      </c>
      <c r="E27" s="40">
        <f t="shared" si="2"/>
        <v>71.02578764577694</v>
      </c>
      <c r="F27" s="41">
        <f t="shared" si="3"/>
        <v>913686.7200000002</v>
      </c>
    </row>
    <row r="28" spans="1:6" s="5" customFormat="1" ht="18.75">
      <c r="A28" s="8" t="s">
        <v>13</v>
      </c>
      <c r="B28" s="9" t="s">
        <v>14</v>
      </c>
      <c r="C28" s="41">
        <v>515000</v>
      </c>
      <c r="D28" s="49">
        <v>401895.43</v>
      </c>
      <c r="E28" s="40">
        <f t="shared" si="2"/>
        <v>78.03794757281554</v>
      </c>
      <c r="F28" s="41">
        <f t="shared" si="3"/>
        <v>113104.57</v>
      </c>
    </row>
    <row r="29" spans="1:6" s="25" customFormat="1" ht="18.75">
      <c r="A29" s="6" t="s">
        <v>20</v>
      </c>
      <c r="B29" s="7" t="s">
        <v>22</v>
      </c>
      <c r="C29" s="50">
        <f>C30+C31+C32</f>
        <v>152552</v>
      </c>
      <c r="D29" s="50">
        <f>SUM(D30:D32)</f>
        <v>111352.2</v>
      </c>
      <c r="E29" s="47">
        <f t="shared" si="2"/>
        <v>72.99294666736587</v>
      </c>
      <c r="F29" s="48">
        <f t="shared" si="3"/>
        <v>41199.8</v>
      </c>
    </row>
    <row r="30" spans="1:6" s="5" customFormat="1" ht="18.75">
      <c r="A30" s="8" t="s">
        <v>13</v>
      </c>
      <c r="B30" s="9" t="s">
        <v>14</v>
      </c>
      <c r="C30" s="41">
        <v>137552</v>
      </c>
      <c r="D30" s="49">
        <v>96502.2</v>
      </c>
      <c r="E30" s="40">
        <f t="shared" si="2"/>
        <v>70.15688612306619</v>
      </c>
      <c r="F30" s="41">
        <f t="shared" si="3"/>
        <v>41049.8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14850</v>
      </c>
      <c r="E31" s="40">
        <f t="shared" si="2"/>
        <v>99</v>
      </c>
      <c r="F31" s="41">
        <f t="shared" si="3"/>
        <v>150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177275.7</v>
      </c>
      <c r="E33" s="47">
        <f t="shared" si="2"/>
        <v>72.32884834364022</v>
      </c>
      <c r="F33" s="48">
        <f t="shared" si="3"/>
        <v>67821.10999999999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177275.7</v>
      </c>
      <c r="E35" s="40">
        <f t="shared" si="2"/>
        <v>86.19424320513444</v>
      </c>
      <c r="F35" s="41">
        <f t="shared" si="3"/>
        <v>28394.29999999999</v>
      </c>
    </row>
    <row r="36" spans="1:6" s="25" customFormat="1" ht="18.75">
      <c r="A36" s="6" t="s">
        <v>52</v>
      </c>
      <c r="B36" s="7" t="s">
        <v>51</v>
      </c>
      <c r="C36" s="50">
        <f>SUM(C37)</f>
        <v>230000</v>
      </c>
      <c r="D36" s="50">
        <f>SUM(D37)</f>
        <v>158828.75</v>
      </c>
      <c r="E36" s="47">
        <f>IF(C36=0,"",D36/C36*100)</f>
        <v>69.05597826086957</v>
      </c>
      <c r="F36" s="48">
        <f>C36-D36</f>
        <v>71171.25</v>
      </c>
    </row>
    <row r="37" spans="1:6" s="5" customFormat="1" ht="37.5">
      <c r="A37" s="8" t="s">
        <v>54</v>
      </c>
      <c r="B37" s="9" t="s">
        <v>53</v>
      </c>
      <c r="C37" s="41">
        <v>230000</v>
      </c>
      <c r="D37" s="49">
        <v>158828.75</v>
      </c>
      <c r="E37" s="40">
        <f>IF(C37=0,"",D37/C37*100)</f>
        <v>69.05597826086957</v>
      </c>
      <c r="F37" s="41">
        <f>C37-D37</f>
        <v>71171.25</v>
      </c>
    </row>
    <row r="38" spans="1:6" s="26" customFormat="1" ht="20.25">
      <c r="A38" s="12" t="s">
        <v>27</v>
      </c>
      <c r="B38" s="13"/>
      <c r="C38" s="51">
        <f>SUM(C26,C29,C33,C36)</f>
        <v>4296096.8100000005</v>
      </c>
      <c r="D38" s="51">
        <f>SUM(D26,D29,D33,D36)</f>
        <v>3089113.3600000003</v>
      </c>
      <c r="E38" s="43">
        <f t="shared" si="2"/>
        <v>71.90511519222491</v>
      </c>
      <c r="F38" s="44">
        <f t="shared" si="3"/>
        <v>1206983.4500000002</v>
      </c>
    </row>
    <row r="39" spans="1:6" s="21" customFormat="1" ht="24.75" customHeight="1">
      <c r="A39" s="57" t="s">
        <v>35</v>
      </c>
      <c r="B39" s="58"/>
      <c r="C39" s="58"/>
      <c r="D39" s="58"/>
      <c r="E39" s="58"/>
      <c r="F39" s="59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126160.65</v>
      </c>
      <c r="E41" s="39">
        <f aca="true" t="shared" si="4" ref="E41:E47">IF(C41=0,"",D41/C41*100)</f>
        <v>70.639452849416</v>
      </c>
      <c r="F41" s="38">
        <f aca="true" t="shared" si="5" ref="F41:F47">C41-D41</f>
        <v>52437.350000000006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97562.65</v>
      </c>
      <c r="E42" s="39">
        <f>IF(C42=0,"",D42/C42*100)</f>
        <v>65.04176666666666</v>
      </c>
      <c r="F42" s="38">
        <f>C42-D42</f>
        <v>52437.350000000006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46000</v>
      </c>
      <c r="E44" s="39">
        <f>IF(C44=0,"",D44/C44*100)</f>
        <v>25.274725274725274</v>
      </c>
      <c r="F44" s="38">
        <f>C44-D44</f>
        <v>136000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46000</v>
      </c>
      <c r="E45" s="39">
        <f>IF(C45=0,"",D45/C45*100)</f>
        <v>25.274725274725274</v>
      </c>
      <c r="F45" s="38">
        <f>C45-D45</f>
        <v>136000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172160.65</v>
      </c>
      <c r="E46" s="45">
        <f t="shared" si="4"/>
        <v>47.74309619021736</v>
      </c>
      <c r="F46" s="42">
        <f t="shared" si="5"/>
        <v>188437.35</v>
      </c>
    </row>
    <row r="47" spans="1:6" s="15" customFormat="1" ht="20.25">
      <c r="A47" s="30" t="s">
        <v>43</v>
      </c>
      <c r="B47" s="14"/>
      <c r="C47" s="45">
        <f>SUM(C38,C46)</f>
        <v>4656694.8100000005</v>
      </c>
      <c r="D47" s="45">
        <f>SUM(D38,D46)</f>
        <v>3261274.0100000002</v>
      </c>
      <c r="E47" s="45">
        <f t="shared" si="4"/>
        <v>70.03409377390571</v>
      </c>
      <c r="F47" s="42">
        <f t="shared" si="5"/>
        <v>1395420.8000000003</v>
      </c>
    </row>
    <row r="48" spans="1:6" s="5" customFormat="1" ht="18.75">
      <c r="A48" s="57" t="s">
        <v>45</v>
      </c>
      <c r="B48" s="58"/>
      <c r="C48" s="58"/>
      <c r="D48" s="58"/>
      <c r="E48" s="58"/>
      <c r="F48" s="59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2023-09-04T07:42:47Z</cp:lastPrinted>
  <dcterms:created xsi:type="dcterms:W3CDTF">2003-06-12T05:22:25Z</dcterms:created>
  <dcterms:modified xsi:type="dcterms:W3CDTF">2023-12-01T09:45:00Z</dcterms:modified>
  <cp:category/>
  <cp:version/>
  <cp:contentType/>
  <cp:contentStatus/>
</cp:coreProperties>
</file>